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E374KSpr13\Docs\"/>
    </mc:Choice>
  </mc:AlternateContent>
  <bookViews>
    <workbookView xWindow="0" yWindow="0" windowWidth="15630" windowHeight="11565"/>
  </bookViews>
  <sheets>
    <sheet name="Parameters" sheetId="1" r:id="rId1"/>
    <sheet name="Green-Ampt Infiltration" sheetId="2" r:id="rId2"/>
    <sheet name="Ponding Time" sheetId="3" r:id="rId3"/>
  </sheets>
  <definedNames>
    <definedName name="K">'Green-Ampt Infiltration'!$E$3</definedName>
    <definedName name="solver_adj" localSheetId="1" hidden="1">'Green-Ampt Infiltration'!$H$2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'Green-Ampt Infiltration'!$I$2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52511"/>
</workbook>
</file>

<file path=xl/calcChain.xml><?xml version="1.0" encoding="utf-8"?>
<calcChain xmlns="http://schemas.openxmlformats.org/spreadsheetml/2006/main">
  <c r="B5" i="3" l="1"/>
  <c r="B6" i="3" s="1"/>
  <c r="B8" i="3" s="1"/>
  <c r="B12" i="3" l="1"/>
  <c r="B9" i="3"/>
  <c r="B11" i="3" s="1"/>
  <c r="J8" i="2"/>
  <c r="J9" i="2"/>
  <c r="G4" i="2"/>
  <c r="G5" i="2" s="1"/>
  <c r="G6" i="2" s="1"/>
  <c r="G7" i="2" s="1"/>
  <c r="G8" i="2" s="1"/>
  <c r="G9" i="2" s="1"/>
  <c r="G10" i="2" s="1"/>
  <c r="B5" i="2"/>
  <c r="B6" i="2" s="1"/>
  <c r="C8" i="2" s="1"/>
  <c r="B14" i="1"/>
  <c r="C24" i="1"/>
  <c r="B24" i="1"/>
  <c r="J6" i="2" l="1"/>
  <c r="J5" i="2"/>
  <c r="J7" i="2"/>
  <c r="B9" i="2"/>
  <c r="J4" i="2"/>
  <c r="J3" i="2"/>
  <c r="J10" i="2"/>
  <c r="I3" i="2"/>
  <c r="I4" i="2"/>
  <c r="I6" i="2"/>
  <c r="I8" i="2"/>
  <c r="I10" i="2"/>
  <c r="I5" i="2"/>
  <c r="I7" i="2"/>
  <c r="I9" i="2"/>
</calcChain>
</file>

<file path=xl/sharedStrings.xml><?xml version="1.0" encoding="utf-8"?>
<sst xmlns="http://schemas.openxmlformats.org/spreadsheetml/2006/main" count="63" uniqueCount="40">
  <si>
    <t>Texture</t>
  </si>
  <si>
    <t>Porosity</t>
  </si>
  <si>
    <t>Suction Head</t>
  </si>
  <si>
    <t>Conductivity</t>
  </si>
  <si>
    <t>Sand</t>
  </si>
  <si>
    <t>Loamy Sand</t>
  </si>
  <si>
    <t>Sandy Loam</t>
  </si>
  <si>
    <t xml:space="preserve">Loam  </t>
  </si>
  <si>
    <t>Silt Loam</t>
  </si>
  <si>
    <t>Sandy Clay Loam</t>
  </si>
  <si>
    <t>Clay Loam</t>
  </si>
  <si>
    <t>Silty Clay Loam</t>
  </si>
  <si>
    <t xml:space="preserve">Sandy Clay  </t>
  </si>
  <si>
    <t xml:space="preserve">Silty Clay  </t>
  </si>
  <si>
    <t xml:space="preserve">Clay  </t>
  </si>
  <si>
    <t>Residual Porosity</t>
  </si>
  <si>
    <t>Effective Porosity</t>
  </si>
  <si>
    <t>Porosity n</t>
  </si>
  <si>
    <t>Se</t>
  </si>
  <si>
    <t>t</t>
  </si>
  <si>
    <t>F</t>
  </si>
  <si>
    <t>f</t>
  </si>
  <si>
    <t>Time (hr)</t>
  </si>
  <si>
    <t>F (cm)</t>
  </si>
  <si>
    <t>f (cm/hr)</t>
  </si>
  <si>
    <t>Residual</t>
  </si>
  <si>
    <r>
      <t>Residual Porosity ϴ</t>
    </r>
    <r>
      <rPr>
        <b/>
        <vertAlign val="subscript"/>
        <sz val="14"/>
        <color rgb="FF000000"/>
        <rFont val="Calibri"/>
        <family val="2"/>
      </rPr>
      <t>r</t>
    </r>
  </si>
  <si>
    <r>
      <t>Effective Porosity ϴ</t>
    </r>
    <r>
      <rPr>
        <b/>
        <vertAlign val="subscript"/>
        <sz val="14"/>
        <color rgb="FF000000"/>
        <rFont val="Calibri"/>
        <family val="2"/>
      </rPr>
      <t>e</t>
    </r>
  </si>
  <si>
    <r>
      <rPr>
        <sz val="14"/>
        <color theme="1"/>
        <rFont val="Symbol"/>
        <family val="1"/>
        <charset val="2"/>
      </rPr>
      <t>D</t>
    </r>
    <r>
      <rPr>
        <sz val="14"/>
        <color theme="1"/>
        <rFont val="Calibri"/>
        <family val="2"/>
        <scheme val="minor"/>
      </rPr>
      <t>ϴ</t>
    </r>
  </si>
  <si>
    <t>Conductivity K (cm/hr)</t>
  </si>
  <si>
    <r>
      <rPr>
        <sz val="14"/>
        <color theme="1"/>
        <rFont val="Calibri"/>
        <family val="2"/>
      </rPr>
      <t>ψ</t>
    </r>
    <r>
      <rPr>
        <sz val="14"/>
        <color theme="1"/>
        <rFont val="Symbol"/>
        <family val="1"/>
        <charset val="2"/>
      </rPr>
      <t>D</t>
    </r>
    <r>
      <rPr>
        <sz val="14"/>
        <color theme="1"/>
        <rFont val="Calibri"/>
        <family val="2"/>
        <scheme val="minor"/>
      </rPr>
      <t>ϴ</t>
    </r>
    <r>
      <rPr>
        <sz val="11"/>
        <color theme="1"/>
        <rFont val="Symbol"/>
        <family val="1"/>
        <charset val="2"/>
      </rPr>
      <t/>
    </r>
  </si>
  <si>
    <r>
      <t>Suction Head ψ</t>
    </r>
    <r>
      <rPr>
        <b/>
        <sz val="14"/>
        <color rgb="FF000000"/>
        <rFont val="Calibri"/>
        <family val="2"/>
      </rPr>
      <t xml:space="preserve"> (cm)</t>
    </r>
  </si>
  <si>
    <r>
      <t>ψ</t>
    </r>
    <r>
      <rPr>
        <sz val="14"/>
        <color theme="1"/>
        <rFont val="Symbol"/>
        <family val="1"/>
        <charset val="2"/>
      </rPr>
      <t>D</t>
    </r>
    <r>
      <rPr>
        <sz val="14"/>
        <color theme="1"/>
        <rFont val="Calibri"/>
        <family val="2"/>
        <scheme val="minor"/>
      </rPr>
      <t>ϴ</t>
    </r>
  </si>
  <si>
    <t>i (cm/hr)</t>
  </si>
  <si>
    <t>tp (hr)</t>
  </si>
  <si>
    <t>Fp (cm)</t>
  </si>
  <si>
    <t>t (hr)</t>
  </si>
  <si>
    <t>Average</t>
  </si>
  <si>
    <t>Clay Soils</t>
  </si>
  <si>
    <t>Other Soils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</si>
</sst>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rgb="FF000000"/>
      <name val="Calibri"/>
      <family val="2"/>
    </font>
    <font>
      <b/>
      <vertAlign val="subscript"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9EDF4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Font="1"/>
    <xf numFmtId="0" fontId="2" fillId="2" borderId="2" xfId="0" applyFont="1" applyFill="1" applyBorder="1" applyAlignment="1">
      <alignment horizontal="right" wrapText="1" readingOrder="1"/>
    </xf>
    <xf numFmtId="0" fontId="4" fillId="0" borderId="0" xfId="0" applyFont="1"/>
    <xf numFmtId="0" fontId="5" fillId="0" borderId="0" xfId="0" applyFont="1"/>
    <xf numFmtId="0" fontId="2" fillId="2" borderId="3" xfId="0" applyFont="1" applyFill="1" applyBorder="1" applyAlignment="1">
      <alignment horizontal="right" wrapText="1" readingOrder="1"/>
    </xf>
    <xf numFmtId="0" fontId="6" fillId="2" borderId="4" xfId="0" applyFont="1" applyFill="1" applyBorder="1" applyAlignment="1">
      <alignment horizontal="right" wrapText="1" readingOrder="1"/>
    </xf>
    <xf numFmtId="164" fontId="4" fillId="0" borderId="0" xfId="0" applyNumberFormat="1" applyFont="1" applyFill="1" applyBorder="1"/>
    <xf numFmtId="0" fontId="6" fillId="2" borderId="1" xfId="0" applyFont="1" applyFill="1" applyBorder="1" applyAlignment="1">
      <alignment horizontal="right" wrapText="1" readingOrder="1"/>
    </xf>
    <xf numFmtId="164" fontId="4" fillId="0" borderId="0" xfId="0" applyNumberFormat="1" applyFont="1"/>
    <xf numFmtId="164" fontId="5" fillId="0" borderId="0" xfId="0" applyNumberFormat="1" applyFont="1" applyFill="1" applyBorder="1"/>
    <xf numFmtId="164" fontId="5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2" fillId="2" borderId="2" xfId="0" applyFont="1" applyFill="1" applyBorder="1" applyAlignment="1">
      <alignment horizontal="right" wrapText="1" readingOrder="1"/>
    </xf>
    <xf numFmtId="0" fontId="2" fillId="2" borderId="3" xfId="0" applyFont="1" applyFill="1" applyBorder="1" applyAlignment="1">
      <alignment horizontal="right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Parameters!$C$1</c:f>
              <c:strCache>
                <c:ptCount val="1"/>
                <c:pt idx="0">
                  <c:v>Residual Porosity</c:v>
                </c:pt>
              </c:strCache>
            </c:strRef>
          </c:tx>
          <c:invertIfNegative val="0"/>
          <c:cat>
            <c:strRef>
              <c:f>Parameters!$A$2:$A$12</c:f>
              <c:strCache>
                <c:ptCount val="11"/>
                <c:pt idx="0">
                  <c:v>Sand</c:v>
                </c:pt>
                <c:pt idx="1">
                  <c:v>Loamy Sand</c:v>
                </c:pt>
                <c:pt idx="2">
                  <c:v>Sandy Loam</c:v>
                </c:pt>
                <c:pt idx="3">
                  <c:v>Loam  </c:v>
                </c:pt>
                <c:pt idx="4">
                  <c:v>Silt Loam</c:v>
                </c:pt>
                <c:pt idx="5">
                  <c:v>Sandy Clay Loam</c:v>
                </c:pt>
                <c:pt idx="6">
                  <c:v>Clay Loam</c:v>
                </c:pt>
                <c:pt idx="7">
                  <c:v>Silty Clay Loam</c:v>
                </c:pt>
                <c:pt idx="8">
                  <c:v>Sandy Clay  </c:v>
                </c:pt>
                <c:pt idx="9">
                  <c:v>Silty Clay  </c:v>
                </c:pt>
                <c:pt idx="10">
                  <c:v>Clay  </c:v>
                </c:pt>
              </c:strCache>
            </c:strRef>
          </c:cat>
          <c:val>
            <c:numRef>
              <c:f>Parameters!$C$2:$C$12</c:f>
              <c:numCache>
                <c:formatCode>0.000</c:formatCode>
                <c:ptCount val="11"/>
                <c:pt idx="0">
                  <c:v>2.0000000000000018E-2</c:v>
                </c:pt>
                <c:pt idx="1">
                  <c:v>3.5999999999999976E-2</c:v>
                </c:pt>
                <c:pt idx="2">
                  <c:v>4.1000000000000036E-2</c:v>
                </c:pt>
                <c:pt idx="3">
                  <c:v>2.9000000000000026E-2</c:v>
                </c:pt>
                <c:pt idx="4">
                  <c:v>1.5000000000000013E-2</c:v>
                </c:pt>
                <c:pt idx="5">
                  <c:v>6.8000000000000005E-2</c:v>
                </c:pt>
                <c:pt idx="6">
                  <c:v>0.15500000000000003</c:v>
                </c:pt>
                <c:pt idx="7">
                  <c:v>3.8999999999999979E-2</c:v>
                </c:pt>
                <c:pt idx="8">
                  <c:v>0.10899999999999999</c:v>
                </c:pt>
                <c:pt idx="9">
                  <c:v>4.6999999999999986E-2</c:v>
                </c:pt>
                <c:pt idx="10">
                  <c:v>8.9999999999999969E-2</c:v>
                </c:pt>
              </c:numCache>
            </c:numRef>
          </c:val>
        </c:ser>
        <c:ser>
          <c:idx val="1"/>
          <c:order val="1"/>
          <c:tx>
            <c:strRef>
              <c:f>Parameters!$D$1</c:f>
              <c:strCache>
                <c:ptCount val="1"/>
                <c:pt idx="0">
                  <c:v>Effective Porosity</c:v>
                </c:pt>
              </c:strCache>
            </c:strRef>
          </c:tx>
          <c:invertIfNegative val="0"/>
          <c:cat>
            <c:strRef>
              <c:f>Parameters!$A$2:$A$12</c:f>
              <c:strCache>
                <c:ptCount val="11"/>
                <c:pt idx="0">
                  <c:v>Sand</c:v>
                </c:pt>
                <c:pt idx="1">
                  <c:v>Loamy Sand</c:v>
                </c:pt>
                <c:pt idx="2">
                  <c:v>Sandy Loam</c:v>
                </c:pt>
                <c:pt idx="3">
                  <c:v>Loam  </c:v>
                </c:pt>
                <c:pt idx="4">
                  <c:v>Silt Loam</c:v>
                </c:pt>
                <c:pt idx="5">
                  <c:v>Sandy Clay Loam</c:v>
                </c:pt>
                <c:pt idx="6">
                  <c:v>Clay Loam</c:v>
                </c:pt>
                <c:pt idx="7">
                  <c:v>Silty Clay Loam</c:v>
                </c:pt>
                <c:pt idx="8">
                  <c:v>Sandy Clay  </c:v>
                </c:pt>
                <c:pt idx="9">
                  <c:v>Silty Clay  </c:v>
                </c:pt>
                <c:pt idx="10">
                  <c:v>Clay  </c:v>
                </c:pt>
              </c:strCache>
            </c:strRef>
          </c:cat>
          <c:val>
            <c:numRef>
              <c:f>Parameters!$D$2:$D$12</c:f>
              <c:numCache>
                <c:formatCode>0.000</c:formatCode>
                <c:ptCount val="11"/>
                <c:pt idx="0">
                  <c:v>0.41699999999999998</c:v>
                </c:pt>
                <c:pt idx="1">
                  <c:v>0.40100000000000002</c:v>
                </c:pt>
                <c:pt idx="2">
                  <c:v>0.41199999999999998</c:v>
                </c:pt>
                <c:pt idx="3">
                  <c:v>0.434</c:v>
                </c:pt>
                <c:pt idx="4">
                  <c:v>0.48599999999999999</c:v>
                </c:pt>
                <c:pt idx="5">
                  <c:v>0.33</c:v>
                </c:pt>
                <c:pt idx="6">
                  <c:v>0.309</c:v>
                </c:pt>
                <c:pt idx="7">
                  <c:v>0.432</c:v>
                </c:pt>
                <c:pt idx="8">
                  <c:v>0.32100000000000001</c:v>
                </c:pt>
                <c:pt idx="9">
                  <c:v>0.42299999999999999</c:v>
                </c:pt>
                <c:pt idx="10">
                  <c:v>0.38500000000000001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5013760"/>
        <c:axId val="1895015392"/>
      </c:barChart>
      <c:catAx>
        <c:axId val="1895013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95015392"/>
        <c:crosses val="autoZero"/>
        <c:auto val="1"/>
        <c:lblAlgn val="ctr"/>
        <c:lblOffset val="100"/>
        <c:noMultiLvlLbl val="0"/>
      </c:catAx>
      <c:valAx>
        <c:axId val="1895015392"/>
        <c:scaling>
          <c:orientation val="minMax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crossAx val="1895013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Parameters!$F$1</c:f>
              <c:strCache>
                <c:ptCount val="1"/>
                <c:pt idx="0">
                  <c:v>Conductivity</c:v>
                </c:pt>
              </c:strCache>
            </c:strRef>
          </c:tx>
          <c:spPr>
            <a:ln w="28575">
              <a:noFill/>
            </a:ln>
          </c:spPr>
          <c:trendline>
            <c:trendlineType val="exp"/>
            <c:dispRSqr val="0"/>
            <c:dispEq val="0"/>
          </c:trendline>
          <c:xVal>
            <c:numRef>
              <c:f>Parameters!$E$2:$E$12</c:f>
              <c:numCache>
                <c:formatCode>0.00</c:formatCode>
                <c:ptCount val="11"/>
                <c:pt idx="0">
                  <c:v>4.95</c:v>
                </c:pt>
                <c:pt idx="1">
                  <c:v>6.13</c:v>
                </c:pt>
                <c:pt idx="2">
                  <c:v>11.01</c:v>
                </c:pt>
                <c:pt idx="3">
                  <c:v>8.89</c:v>
                </c:pt>
                <c:pt idx="4">
                  <c:v>16.68</c:v>
                </c:pt>
                <c:pt idx="5">
                  <c:v>21.85</c:v>
                </c:pt>
                <c:pt idx="6">
                  <c:v>20.88</c:v>
                </c:pt>
                <c:pt idx="7">
                  <c:v>27.3</c:v>
                </c:pt>
                <c:pt idx="8">
                  <c:v>23.9</c:v>
                </c:pt>
                <c:pt idx="9">
                  <c:v>29.22</c:v>
                </c:pt>
                <c:pt idx="10">
                  <c:v>31.63</c:v>
                </c:pt>
              </c:numCache>
            </c:numRef>
          </c:xVal>
          <c:yVal>
            <c:numRef>
              <c:f>Parameters!$F$2:$F$12</c:f>
              <c:numCache>
                <c:formatCode>0.00</c:formatCode>
                <c:ptCount val="11"/>
                <c:pt idx="0">
                  <c:v>11.78</c:v>
                </c:pt>
                <c:pt idx="1">
                  <c:v>2.99</c:v>
                </c:pt>
                <c:pt idx="2">
                  <c:v>1.0900000000000001</c:v>
                </c:pt>
                <c:pt idx="3">
                  <c:v>0.34</c:v>
                </c:pt>
                <c:pt idx="4">
                  <c:v>0.65</c:v>
                </c:pt>
                <c:pt idx="5">
                  <c:v>0.15</c:v>
                </c:pt>
                <c:pt idx="6">
                  <c:v>0.1</c:v>
                </c:pt>
                <c:pt idx="7">
                  <c:v>0.1</c:v>
                </c:pt>
                <c:pt idx="8">
                  <c:v>0.06</c:v>
                </c:pt>
                <c:pt idx="9">
                  <c:v>0.05</c:v>
                </c:pt>
                <c:pt idx="10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176784"/>
        <c:axId val="1833177328"/>
      </c:scatterChart>
      <c:valAx>
        <c:axId val="18331767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833177328"/>
        <c:crosses val="autoZero"/>
        <c:crossBetween val="midCat"/>
      </c:valAx>
      <c:valAx>
        <c:axId val="1833177328"/>
        <c:scaling>
          <c:logBase val="10"/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33176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'Green-Ampt Infiltration'!$H$1</c:f>
              <c:strCache>
                <c:ptCount val="1"/>
                <c:pt idx="0">
                  <c:v>F (cm)</c:v>
                </c:pt>
              </c:strCache>
            </c:strRef>
          </c:tx>
          <c:xVal>
            <c:numRef>
              <c:f>'Green-Ampt Infiltration'!$G$2:$G$10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'Green-Ampt Infiltration'!$H$2:$H$10</c:f>
              <c:numCache>
                <c:formatCode>General</c:formatCode>
                <c:ptCount val="9"/>
                <c:pt idx="0">
                  <c:v>0</c:v>
                </c:pt>
                <c:pt idx="1">
                  <c:v>1.0223387374717114</c:v>
                </c:pt>
                <c:pt idx="2">
                  <c:v>1.4805867009922919</c:v>
                </c:pt>
                <c:pt idx="3">
                  <c:v>1.8519360361326795</c:v>
                </c:pt>
                <c:pt idx="4">
                  <c:v>2.1763189210783196</c:v>
                </c:pt>
                <c:pt idx="5">
                  <c:v>2.4707793011680339</c:v>
                </c:pt>
                <c:pt idx="6">
                  <c:v>2.7440485562965127</c:v>
                </c:pt>
                <c:pt idx="7">
                  <c:v>3.0013074110754241</c:v>
                </c:pt>
                <c:pt idx="8">
                  <c:v>3.245924148108696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'Green-Ampt Infiltration'!$J$1</c:f>
              <c:strCache>
                <c:ptCount val="1"/>
                <c:pt idx="0">
                  <c:v>f (cm/hr)</c:v>
                </c:pt>
              </c:strCache>
            </c:strRef>
          </c:tx>
          <c:xVal>
            <c:numRef>
              <c:f>'Green-Ampt Infiltration'!$G$2:$G$10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'Green-Ampt Infiltration'!$J$2:$J$10</c:f>
              <c:numCache>
                <c:formatCode>0.000</c:formatCode>
                <c:ptCount val="9"/>
                <c:pt idx="1">
                  <c:v>0.5417659073712805</c:v>
                </c:pt>
                <c:pt idx="2">
                  <c:v>0.40503745555549958</c:v>
                </c:pt>
                <c:pt idx="3">
                  <c:v>0.34387148972117265</c:v>
                </c:pt>
                <c:pt idx="4">
                  <c:v>0.30752215846022457</c:v>
                </c:pt>
                <c:pt idx="5">
                  <c:v>0.28279026369797367</c:v>
                </c:pt>
                <c:pt idx="6">
                  <c:v>0.26458688348049691</c:v>
                </c:pt>
                <c:pt idx="7">
                  <c:v>0.25047922060012207</c:v>
                </c:pt>
                <c:pt idx="8">
                  <c:v>0.23913892604765705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182224"/>
        <c:axId val="1833189296"/>
      </c:scatterChart>
      <c:valAx>
        <c:axId val="183318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3189296"/>
        <c:crosses val="autoZero"/>
        <c:crossBetween val="midCat"/>
      </c:valAx>
      <c:valAx>
        <c:axId val="183318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3182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519112</xdr:colOff>
      <xdr:row>18</xdr:row>
      <xdr:rowOff>100012</xdr:rowOff>
    </xdr:from>
    <xdr:to>
      <xdr:col>10</xdr:col>
      <xdr:colOff>33337</xdr:colOff>
      <xdr:row>32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509587</xdr:colOff>
      <xdr:row>1</xdr:row>
      <xdr:rowOff>90487</xdr:rowOff>
    </xdr:from>
    <xdr:to>
      <xdr:col>15</xdr:col>
      <xdr:colOff>204787</xdr:colOff>
      <xdr:row>15</xdr:row>
      <xdr:rowOff>166687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414337</xdr:colOff>
      <xdr:row>10</xdr:row>
      <xdr:rowOff>128587</xdr:rowOff>
    </xdr:from>
    <xdr:to>
      <xdr:col>12</xdr:col>
      <xdr:colOff>109537</xdr:colOff>
      <xdr:row>25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16</xdr:row>
          <xdr:rowOff>180975</xdr:rowOff>
        </xdr:from>
        <xdr:to>
          <xdr:col>3</xdr:col>
          <xdr:colOff>609600</xdr:colOff>
          <xdr:row>20</xdr:row>
          <xdr:rowOff>171450</xdr:rowOff>
        </xdr:to>
        <xdr:sp macro="" textlink="">
          <xdr:nvSpPr>
            <xdr:cNvPr id="2051" name="Object 4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1F497D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10</xdr:row>
          <xdr:rowOff>0</xdr:rowOff>
        </xdr:from>
        <xdr:to>
          <xdr:col>2</xdr:col>
          <xdr:colOff>552450</xdr:colOff>
          <xdr:row>14</xdr:row>
          <xdr:rowOff>0</xdr:rowOff>
        </xdr:to>
        <xdr:sp macro="" textlink="">
          <xdr:nvSpPr>
            <xdr:cNvPr id="2052" name="Object 5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16</xdr:row>
      <xdr:rowOff>171450</xdr:rowOff>
    </xdr:from>
    <xdr:to>
      <xdr:col>6</xdr:col>
      <xdr:colOff>581025</xdr:colOff>
      <xdr:row>20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143375"/>
          <a:ext cx="5715000" cy="752475"/>
        </a:xfrm>
        <a:prstGeom prst="rect">
          <a:avLst/>
        </a:prstGeom>
        <a:noFill/>
        <a:ln w="25400"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123825</xdr:colOff>
      <xdr:row>5</xdr:row>
      <xdr:rowOff>47625</xdr:rowOff>
    </xdr:from>
    <xdr:to>
      <xdr:col>4</xdr:col>
      <xdr:colOff>838200</xdr:colOff>
      <xdr:row>8</xdr:row>
      <xdr:rowOff>190500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638300"/>
          <a:ext cx="15049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762000</xdr:colOff>
          <xdr:row>9</xdr:row>
          <xdr:rowOff>161925</xdr:rowOff>
        </xdr:from>
        <xdr:to>
          <xdr:col>4</xdr:col>
          <xdr:colOff>1009650</xdr:colOff>
          <xdr:row>13</xdr:row>
          <xdr:rowOff>19050</xdr:rowOff>
        </xdr:to>
        <xdr:sp macro="" textlink="">
          <xdr:nvSpPr>
            <xdr:cNvPr id="3081" name="Object 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D1" workbookViewId="0">
      <selection activeCell="O22" sqref="O22"/>
    </sheetView>
  </sheetViews>
  <sheetFormatPr defaultRowHeight="15" x14ac:dyDescent="0.25"/>
  <cols>
    <col min="1" max="1" width="17" customWidth="1"/>
    <col min="2" max="3" width="11.5703125" customWidth="1"/>
    <col min="4" max="4" width="12.42578125" customWidth="1"/>
    <col min="5" max="5" width="13.140625" customWidth="1"/>
    <col min="6" max="6" width="13.7109375" customWidth="1"/>
  </cols>
  <sheetData>
    <row r="1" spans="1:7" x14ac:dyDescent="0.25">
      <c r="A1" t="s">
        <v>0</v>
      </c>
      <c r="B1" t="s">
        <v>1</v>
      </c>
      <c r="C1" t="s">
        <v>15</v>
      </c>
      <c r="D1" t="s">
        <v>16</v>
      </c>
      <c r="E1" t="s">
        <v>2</v>
      </c>
      <c r="F1" t="s">
        <v>3</v>
      </c>
      <c r="G1" t="s">
        <v>0</v>
      </c>
    </row>
    <row r="2" spans="1:7" x14ac:dyDescent="0.25">
      <c r="A2" t="s">
        <v>4</v>
      </c>
      <c r="B2" s="1">
        <v>0.437</v>
      </c>
      <c r="C2" s="1">
        <v>2.0000000000000018E-2</v>
      </c>
      <c r="D2" s="1">
        <v>0.41699999999999998</v>
      </c>
      <c r="E2" s="2">
        <v>4.95</v>
      </c>
      <c r="F2" s="2">
        <v>11.78</v>
      </c>
      <c r="G2" t="s">
        <v>4</v>
      </c>
    </row>
    <row r="3" spans="1:7" x14ac:dyDescent="0.25">
      <c r="A3" t="s">
        <v>5</v>
      </c>
      <c r="B3" s="1">
        <v>0.437</v>
      </c>
      <c r="C3" s="1">
        <v>3.5999999999999976E-2</v>
      </c>
      <c r="D3" s="1">
        <v>0.40100000000000002</v>
      </c>
      <c r="E3" s="2">
        <v>6.13</v>
      </c>
      <c r="F3" s="2">
        <v>2.99</v>
      </c>
      <c r="G3" t="s">
        <v>5</v>
      </c>
    </row>
    <row r="4" spans="1:7" x14ac:dyDescent="0.25">
      <c r="A4" t="s">
        <v>6</v>
      </c>
      <c r="B4" s="1">
        <v>0.45300000000000001</v>
      </c>
      <c r="C4" s="1">
        <v>4.1000000000000036E-2</v>
      </c>
      <c r="D4" s="1">
        <v>0.41199999999999998</v>
      </c>
      <c r="E4" s="2">
        <v>11.01</v>
      </c>
      <c r="F4" s="2">
        <v>1.0900000000000001</v>
      </c>
      <c r="G4" t="s">
        <v>6</v>
      </c>
    </row>
    <row r="5" spans="1:7" x14ac:dyDescent="0.25">
      <c r="A5" t="s">
        <v>7</v>
      </c>
      <c r="B5" s="1">
        <v>0.46300000000000002</v>
      </c>
      <c r="C5" s="1">
        <v>2.9000000000000026E-2</v>
      </c>
      <c r="D5" s="1">
        <v>0.434</v>
      </c>
      <c r="E5" s="2">
        <v>8.89</v>
      </c>
      <c r="F5" s="2">
        <v>0.34</v>
      </c>
      <c r="G5" t="s">
        <v>7</v>
      </c>
    </row>
    <row r="6" spans="1:7" x14ac:dyDescent="0.25">
      <c r="A6" t="s">
        <v>8</v>
      </c>
      <c r="B6" s="1">
        <v>0.501</v>
      </c>
      <c r="C6" s="1">
        <v>1.5000000000000013E-2</v>
      </c>
      <c r="D6" s="1">
        <v>0.48599999999999999</v>
      </c>
      <c r="E6" s="2">
        <v>16.68</v>
      </c>
      <c r="F6" s="2">
        <v>0.65</v>
      </c>
      <c r="G6" t="s">
        <v>8</v>
      </c>
    </row>
    <row r="7" spans="1:7" x14ac:dyDescent="0.25">
      <c r="A7" t="s">
        <v>9</v>
      </c>
      <c r="B7" s="1">
        <v>0.39800000000000002</v>
      </c>
      <c r="C7" s="1">
        <v>6.8000000000000005E-2</v>
      </c>
      <c r="D7" s="1">
        <v>0.33</v>
      </c>
      <c r="E7" s="2">
        <v>21.85</v>
      </c>
      <c r="F7" s="2">
        <v>0.15</v>
      </c>
      <c r="G7" t="s">
        <v>9</v>
      </c>
    </row>
    <row r="8" spans="1:7" x14ac:dyDescent="0.25">
      <c r="A8" t="s">
        <v>10</v>
      </c>
      <c r="B8" s="1">
        <v>0.46400000000000002</v>
      </c>
      <c r="C8" s="1">
        <v>0.15500000000000003</v>
      </c>
      <c r="D8" s="1">
        <v>0.309</v>
      </c>
      <c r="E8" s="2">
        <v>20.88</v>
      </c>
      <c r="F8" s="2">
        <v>0.1</v>
      </c>
      <c r="G8" t="s">
        <v>10</v>
      </c>
    </row>
    <row r="9" spans="1:7" x14ac:dyDescent="0.25">
      <c r="A9" t="s">
        <v>11</v>
      </c>
      <c r="B9" s="1">
        <v>0.47099999999999997</v>
      </c>
      <c r="C9" s="1">
        <v>3.8999999999999979E-2</v>
      </c>
      <c r="D9" s="1">
        <v>0.432</v>
      </c>
      <c r="E9" s="2">
        <v>27.3</v>
      </c>
      <c r="F9" s="2">
        <v>0.1</v>
      </c>
      <c r="G9" t="s">
        <v>11</v>
      </c>
    </row>
    <row r="10" spans="1:7" x14ac:dyDescent="0.25">
      <c r="A10" t="s">
        <v>12</v>
      </c>
      <c r="B10" s="1">
        <v>0.43</v>
      </c>
      <c r="C10" s="1">
        <v>0.10899999999999999</v>
      </c>
      <c r="D10" s="1">
        <v>0.32100000000000001</v>
      </c>
      <c r="E10" s="2">
        <v>23.9</v>
      </c>
      <c r="F10" s="2">
        <v>0.06</v>
      </c>
      <c r="G10" t="s">
        <v>12</v>
      </c>
    </row>
    <row r="11" spans="1:7" x14ac:dyDescent="0.25">
      <c r="A11" t="s">
        <v>13</v>
      </c>
      <c r="B11" s="1">
        <v>0.47</v>
      </c>
      <c r="C11" s="1">
        <v>4.6999999999999986E-2</v>
      </c>
      <c r="D11" s="1">
        <v>0.42299999999999999</v>
      </c>
      <c r="E11" s="2">
        <v>29.22</v>
      </c>
      <c r="F11" s="2">
        <v>0.05</v>
      </c>
      <c r="G11" t="s">
        <v>13</v>
      </c>
    </row>
    <row r="12" spans="1:7" x14ac:dyDescent="0.25">
      <c r="A12" t="s">
        <v>14</v>
      </c>
      <c r="B12" s="1">
        <v>0.47499999999999998</v>
      </c>
      <c r="C12" s="1">
        <v>8.9999999999999969E-2</v>
      </c>
      <c r="D12" s="1">
        <v>0.38500000000000001</v>
      </c>
      <c r="E12" s="2">
        <v>31.63</v>
      </c>
      <c r="F12" s="2">
        <v>0.03</v>
      </c>
      <c r="G12" t="s">
        <v>14</v>
      </c>
    </row>
    <row r="14" spans="1:7" x14ac:dyDescent="0.25">
      <c r="A14" s="14" t="s">
        <v>37</v>
      </c>
      <c r="B14" s="15">
        <f>AVERAGE(B2:B12)</f>
        <v>0.45445454545454544</v>
      </c>
    </row>
    <row r="17" spans="1:3" x14ac:dyDescent="0.25">
      <c r="A17" t="s">
        <v>15</v>
      </c>
      <c r="B17" t="s">
        <v>38</v>
      </c>
      <c r="C17" t="s">
        <v>39</v>
      </c>
    </row>
    <row r="18" spans="1:3" x14ac:dyDescent="0.25">
      <c r="B18" s="1">
        <v>6.8000000000000005E-2</v>
      </c>
    </row>
    <row r="19" spans="1:3" x14ac:dyDescent="0.25">
      <c r="B19" s="1">
        <v>0.15500000000000003</v>
      </c>
      <c r="C19" s="1">
        <v>2.0000000000000018E-2</v>
      </c>
    </row>
    <row r="20" spans="1:3" x14ac:dyDescent="0.25">
      <c r="B20" s="1">
        <v>3.8999999999999979E-2</v>
      </c>
      <c r="C20" s="1">
        <v>3.5999999999999976E-2</v>
      </c>
    </row>
    <row r="21" spans="1:3" x14ac:dyDescent="0.25">
      <c r="B21" s="1">
        <v>0.10899999999999999</v>
      </c>
      <c r="C21" s="1">
        <v>4.1000000000000036E-2</v>
      </c>
    </row>
    <row r="22" spans="1:3" x14ac:dyDescent="0.25">
      <c r="B22" s="1">
        <v>4.6999999999999986E-2</v>
      </c>
      <c r="C22" s="1">
        <v>2.9000000000000026E-2</v>
      </c>
    </row>
    <row r="23" spans="1:3" x14ac:dyDescent="0.25">
      <c r="B23" s="1">
        <v>8.9999999999999969E-2</v>
      </c>
      <c r="C23" s="1">
        <v>1.5000000000000013E-2</v>
      </c>
    </row>
    <row r="24" spans="1:3" x14ac:dyDescent="0.25">
      <c r="A24" s="14" t="s">
        <v>37</v>
      </c>
      <c r="B24" s="15">
        <f>AVERAGE(B18:B23)</f>
        <v>8.4666666666666668E-2</v>
      </c>
      <c r="C24" s="15">
        <f>AVERAGE(C19:C23)</f>
        <v>2.8200000000000013E-2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workbookViewId="0">
      <selection activeCell="I3" sqref="I3"/>
    </sheetView>
  </sheetViews>
  <sheetFormatPr defaultRowHeight="15" x14ac:dyDescent="0.25"/>
  <cols>
    <col min="1" max="1" width="10.7109375" customWidth="1"/>
    <col min="2" max="2" width="13.5703125" customWidth="1"/>
    <col min="3" max="3" width="11" customWidth="1"/>
    <col min="4" max="4" width="10.42578125" customWidth="1"/>
    <col min="5" max="5" width="15.5703125" customWidth="1"/>
    <col min="7" max="7" width="11.42578125" customWidth="1"/>
    <col min="8" max="8" width="9.28515625" bestFit="1" customWidth="1"/>
    <col min="9" max="9" width="16.85546875" bestFit="1" customWidth="1"/>
    <col min="10" max="10" width="9.28515625" bestFit="1" customWidth="1"/>
  </cols>
  <sheetData>
    <row r="1" spans="1:10" ht="44.25" customHeight="1" x14ac:dyDescent="0.3">
      <c r="A1" s="16" t="s">
        <v>17</v>
      </c>
      <c r="B1" s="16" t="s">
        <v>26</v>
      </c>
      <c r="C1" s="16" t="s">
        <v>27</v>
      </c>
      <c r="D1" s="16" t="s">
        <v>31</v>
      </c>
      <c r="E1" s="4"/>
      <c r="F1" s="5"/>
      <c r="G1" s="6" t="s">
        <v>22</v>
      </c>
      <c r="H1" s="6" t="s">
        <v>23</v>
      </c>
      <c r="I1" s="6" t="s">
        <v>25</v>
      </c>
      <c r="J1" s="6" t="s">
        <v>24</v>
      </c>
    </row>
    <row r="2" spans="1:10" ht="38.25" thickBot="1" x14ac:dyDescent="0.35">
      <c r="A2" s="17"/>
      <c r="B2" s="17"/>
      <c r="C2" s="17"/>
      <c r="D2" s="17"/>
      <c r="E2" s="7" t="s">
        <v>29</v>
      </c>
      <c r="F2" s="5"/>
      <c r="G2" s="8">
        <v>0</v>
      </c>
      <c r="H2" s="8">
        <v>0</v>
      </c>
      <c r="I2" s="5">
        <v>0</v>
      </c>
      <c r="J2" s="9"/>
    </row>
    <row r="3" spans="1:10" s="3" customFormat="1" ht="19.5" thickBot="1" x14ac:dyDescent="0.35">
      <c r="A3" s="10">
        <v>0.46400000000000002</v>
      </c>
      <c r="B3" s="10">
        <v>0.155</v>
      </c>
      <c r="C3" s="10">
        <v>0.309</v>
      </c>
      <c r="D3" s="10">
        <v>20.88</v>
      </c>
      <c r="E3" s="10">
        <v>0.1</v>
      </c>
      <c r="F3" s="5"/>
      <c r="G3" s="5">
        <v>1</v>
      </c>
      <c r="H3" s="5">
        <v>1.0223387374717114</v>
      </c>
      <c r="I3" s="5">
        <f>$E$3*G3+$B$6*LN(1+(H3/$B$6))-H3</f>
        <v>-7.612096752211972E-4</v>
      </c>
      <c r="J3" s="9">
        <f>$E$3*(($B$6/H3)+1)</f>
        <v>0.5417659073712805</v>
      </c>
    </row>
    <row r="4" spans="1:10" ht="18.75" x14ac:dyDescent="0.3">
      <c r="A4" s="5" t="s">
        <v>18</v>
      </c>
      <c r="B4" s="11">
        <v>0.3</v>
      </c>
      <c r="C4" s="5"/>
      <c r="D4" s="5"/>
      <c r="E4" s="5"/>
      <c r="F4" s="5"/>
      <c r="G4" s="5">
        <f>G3+1</f>
        <v>2</v>
      </c>
      <c r="H4" s="5">
        <v>1.4805867009922919</v>
      </c>
      <c r="I4" s="5">
        <f t="shared" ref="I4:I10" si="0">$E$3*G4+$B$6*LN(1+(H4/$B$6))-H4</f>
        <v>-7.0156431108969741E-8</v>
      </c>
      <c r="J4" s="9">
        <f t="shared" ref="J4:J10" si="1">$E$3*(($B$6/H4)+1)</f>
        <v>0.40503745555549958</v>
      </c>
    </row>
    <row r="5" spans="1:10" ht="18.75" x14ac:dyDescent="0.3">
      <c r="A5" s="5" t="s">
        <v>28</v>
      </c>
      <c r="B5" s="11">
        <f>C3*(1-B4)</f>
        <v>0.21629999999999999</v>
      </c>
      <c r="C5" s="5"/>
      <c r="D5" s="5"/>
      <c r="E5" s="5"/>
      <c r="F5" s="5"/>
      <c r="G5" s="5">
        <f t="shared" ref="G5:G10" si="2">G4+1</f>
        <v>3</v>
      </c>
      <c r="H5" s="5">
        <v>1.8519360361326795</v>
      </c>
      <c r="I5" s="5">
        <f t="shared" si="0"/>
        <v>-7.5399969601264161E-8</v>
      </c>
      <c r="J5" s="9">
        <f t="shared" si="1"/>
        <v>0.34387148972117265</v>
      </c>
    </row>
    <row r="6" spans="1:10" ht="18.75" x14ac:dyDescent="0.3">
      <c r="A6" s="5" t="s">
        <v>30</v>
      </c>
      <c r="B6" s="11">
        <f>D3*B5</f>
        <v>4.5163439999999992</v>
      </c>
      <c r="C6" s="5"/>
      <c r="D6" s="5"/>
      <c r="E6" s="5"/>
      <c r="F6" s="5"/>
      <c r="G6" s="5">
        <f t="shared" si="2"/>
        <v>4</v>
      </c>
      <c r="H6" s="5">
        <v>2.1763189210783196</v>
      </c>
      <c r="I6" s="5">
        <f t="shared" si="0"/>
        <v>-7.5113440356489036E-8</v>
      </c>
      <c r="J6" s="9">
        <f t="shared" si="1"/>
        <v>0.30752215846022457</v>
      </c>
    </row>
    <row r="7" spans="1:10" ht="18.75" x14ac:dyDescent="0.3">
      <c r="A7" s="5" t="s">
        <v>19</v>
      </c>
      <c r="B7" s="5">
        <v>1</v>
      </c>
      <c r="C7" s="5"/>
      <c r="D7" s="5"/>
      <c r="E7" s="5"/>
      <c r="F7" s="5"/>
      <c r="G7" s="5">
        <f t="shared" si="2"/>
        <v>5</v>
      </c>
      <c r="H7" s="5">
        <v>2.4707793011680339</v>
      </c>
      <c r="I7" s="5">
        <f t="shared" si="0"/>
        <v>1.5994985780309889E-7</v>
      </c>
      <c r="J7" s="9">
        <f t="shared" si="1"/>
        <v>0.28279026369797367</v>
      </c>
    </row>
    <row r="8" spans="1:10" ht="18.75" x14ac:dyDescent="0.3">
      <c r="A8" s="6" t="s">
        <v>20</v>
      </c>
      <c r="B8" s="12">
        <v>1.0182079554538408</v>
      </c>
      <c r="C8" s="5">
        <f>$E$3*G3+$B$6*LN(1+(B8/$B$6))-B8</f>
        <v>-1.3810530496982665E-10</v>
      </c>
      <c r="D8" s="5"/>
      <c r="E8" s="5"/>
      <c r="F8" s="5"/>
      <c r="G8" s="5">
        <f t="shared" si="2"/>
        <v>6</v>
      </c>
      <c r="H8" s="5">
        <v>2.7440485562965127</v>
      </c>
      <c r="I8" s="5">
        <f t="shared" si="0"/>
        <v>3.1524420629480687E-7</v>
      </c>
      <c r="J8" s="9">
        <f t="shared" si="1"/>
        <v>0.26458688348049691</v>
      </c>
    </row>
    <row r="9" spans="1:10" ht="18.75" x14ac:dyDescent="0.3">
      <c r="A9" s="6" t="s">
        <v>21</v>
      </c>
      <c r="B9" s="12">
        <f>$E$3*(($B$6/B8)+1)</f>
        <v>0.54355811362590978</v>
      </c>
      <c r="C9" s="5"/>
      <c r="D9" s="5"/>
      <c r="E9" s="5"/>
      <c r="F9" s="5"/>
      <c r="G9" s="5">
        <f t="shared" si="2"/>
        <v>7</v>
      </c>
      <c r="H9" s="5">
        <v>3.0013074110754241</v>
      </c>
      <c r="I9" s="5">
        <f t="shared" si="0"/>
        <v>9.0641196770491206E-9</v>
      </c>
      <c r="J9" s="9">
        <f t="shared" si="1"/>
        <v>0.25047922060012207</v>
      </c>
    </row>
    <row r="10" spans="1:10" ht="18.75" x14ac:dyDescent="0.3">
      <c r="A10" s="5"/>
      <c r="B10" s="5"/>
      <c r="C10" s="5"/>
      <c r="D10" s="5"/>
      <c r="E10" s="5"/>
      <c r="F10" s="5"/>
      <c r="G10" s="5">
        <f t="shared" si="2"/>
        <v>8</v>
      </c>
      <c r="H10" s="5">
        <v>3.245924148108696</v>
      </c>
      <c r="I10" s="5">
        <f t="shared" si="0"/>
        <v>2.2806975907840865E-7</v>
      </c>
      <c r="J10" s="9">
        <f t="shared" si="1"/>
        <v>0.23913892604765705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51" r:id="rId4">
          <objectPr defaultSize="0" autoPict="0" r:id="rId5">
            <anchor moveWithCells="1" sizeWithCells="1">
              <from>
                <xdr:col>0</xdr:col>
                <xdr:colOff>247650</xdr:colOff>
                <xdr:row>16</xdr:row>
                <xdr:rowOff>180975</xdr:rowOff>
              </from>
              <to>
                <xdr:col>3</xdr:col>
                <xdr:colOff>609600</xdr:colOff>
                <xdr:row>20</xdr:row>
                <xdr:rowOff>171450</xdr:rowOff>
              </to>
            </anchor>
          </objectPr>
        </oleObject>
      </mc:Choice>
      <mc:Fallback>
        <oleObject progId="Equation.3" shapeId="2051" r:id="rId4"/>
      </mc:Fallback>
    </mc:AlternateContent>
    <mc:AlternateContent xmlns:mc="http://schemas.openxmlformats.org/markup-compatibility/2006">
      <mc:Choice Requires="x14">
        <oleObject progId="Equation.3" shapeId="2052" r:id="rId6">
          <objectPr defaultSize="0" autoPict="0" r:id="rId7">
            <anchor moveWithCells="1" sizeWithCells="1">
              <from>
                <xdr:col>0</xdr:col>
                <xdr:colOff>352425</xdr:colOff>
                <xdr:row>10</xdr:row>
                <xdr:rowOff>0</xdr:rowOff>
              </from>
              <to>
                <xdr:col>2</xdr:col>
                <xdr:colOff>552450</xdr:colOff>
                <xdr:row>14</xdr:row>
                <xdr:rowOff>0</xdr:rowOff>
              </to>
            </anchor>
          </objectPr>
        </oleObject>
      </mc:Choice>
      <mc:Fallback>
        <oleObject progId="Equation.3" shapeId="2052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workbookViewId="0">
      <selection activeCell="B25" sqref="B25"/>
    </sheetView>
  </sheetViews>
  <sheetFormatPr defaultRowHeight="15" x14ac:dyDescent="0.25"/>
  <cols>
    <col min="1" max="1" width="14.5703125" customWidth="1"/>
    <col min="2" max="2" width="14.7109375" customWidth="1"/>
    <col min="3" max="3" width="11.7109375" customWidth="1"/>
    <col min="4" max="4" width="11.85546875" customWidth="1"/>
    <col min="5" max="5" width="15.42578125" customWidth="1"/>
  </cols>
  <sheetData>
    <row r="1" spans="1:5" ht="18.75" customHeight="1" x14ac:dyDescent="0.3">
      <c r="A1" s="16" t="s">
        <v>17</v>
      </c>
      <c r="B1" s="16" t="s">
        <v>26</v>
      </c>
      <c r="C1" s="16" t="s">
        <v>27</v>
      </c>
      <c r="D1" s="16" t="s">
        <v>31</v>
      </c>
      <c r="E1" s="4"/>
    </row>
    <row r="2" spans="1:5" ht="50.1" customHeight="1" thickBot="1" x14ac:dyDescent="0.35">
      <c r="A2" s="17"/>
      <c r="B2" s="17"/>
      <c r="C2" s="17"/>
      <c r="D2" s="17"/>
      <c r="E2" s="7" t="s">
        <v>29</v>
      </c>
    </row>
    <row r="3" spans="1:5" ht="19.5" thickBot="1" x14ac:dyDescent="0.35">
      <c r="A3" s="10">
        <v>0.46400000000000002</v>
      </c>
      <c r="B3" s="10">
        <v>0.155</v>
      </c>
      <c r="C3" s="10">
        <v>0.309</v>
      </c>
      <c r="D3" s="10">
        <v>20.88</v>
      </c>
      <c r="E3" s="10">
        <v>0.1</v>
      </c>
    </row>
    <row r="4" spans="1:5" ht="18.75" x14ac:dyDescent="0.3">
      <c r="A4" s="5" t="s">
        <v>18</v>
      </c>
      <c r="B4" s="11">
        <v>0.3</v>
      </c>
    </row>
    <row r="5" spans="1:5" ht="18.75" x14ac:dyDescent="0.3">
      <c r="A5" s="5" t="s">
        <v>28</v>
      </c>
      <c r="B5" s="11">
        <f>C3*(1-B4)</f>
        <v>0.21629999999999999</v>
      </c>
    </row>
    <row r="6" spans="1:5" ht="18.75" x14ac:dyDescent="0.3">
      <c r="A6" s="5" t="s">
        <v>32</v>
      </c>
      <c r="B6" s="11">
        <f>D3*B5</f>
        <v>4.5163439999999992</v>
      </c>
    </row>
    <row r="7" spans="1:5" ht="18.75" x14ac:dyDescent="0.3">
      <c r="A7" s="5" t="s">
        <v>33</v>
      </c>
      <c r="B7" s="11">
        <v>1</v>
      </c>
    </row>
    <row r="8" spans="1:5" ht="18.75" x14ac:dyDescent="0.3">
      <c r="A8" s="5" t="s">
        <v>34</v>
      </c>
      <c r="B8" s="13">
        <f>$E$3*$B$6/(B7*(B7-$E$3))</f>
        <v>0.50181599999999993</v>
      </c>
    </row>
    <row r="9" spans="1:5" ht="18.75" x14ac:dyDescent="0.3">
      <c r="A9" s="5" t="s">
        <v>35</v>
      </c>
      <c r="B9" s="13">
        <f>B7*B8</f>
        <v>0.50181599999999993</v>
      </c>
    </row>
    <row r="10" spans="1:5" ht="18.75" x14ac:dyDescent="0.3">
      <c r="A10" s="11" t="s">
        <v>23</v>
      </c>
      <c r="B10" s="11">
        <v>2</v>
      </c>
    </row>
    <row r="11" spans="1:5" ht="18.75" x14ac:dyDescent="0.3">
      <c r="A11" s="11" t="s">
        <v>36</v>
      </c>
      <c r="B11" s="13">
        <f>B8+(1/$E$3)*((B10-B9)-B6*LN((B6+B10)/(B6+B9)))</f>
        <v>3.6847005335336251</v>
      </c>
    </row>
    <row r="12" spans="1:5" ht="18.75" x14ac:dyDescent="0.3">
      <c r="A12" s="5" t="s">
        <v>24</v>
      </c>
      <c r="B12" s="13">
        <f>$E$3*((B6/B10)+1)</f>
        <v>0.32581719999999997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81" r:id="rId4">
          <objectPr defaultSize="0" autoPict="0" r:id="rId5">
            <anchor moveWithCells="1" sizeWithCells="1">
              <from>
                <xdr:col>2</xdr:col>
                <xdr:colOff>762000</xdr:colOff>
                <xdr:row>9</xdr:row>
                <xdr:rowOff>161925</xdr:rowOff>
              </from>
              <to>
                <xdr:col>4</xdr:col>
                <xdr:colOff>1009650</xdr:colOff>
                <xdr:row>13</xdr:row>
                <xdr:rowOff>19050</xdr:rowOff>
              </to>
            </anchor>
          </objectPr>
        </oleObject>
      </mc:Choice>
      <mc:Fallback>
        <oleObject progId="Equation.3" shapeId="308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Parameters</vt:lpstr>
      <vt:lpstr>Green-Ampt Infiltration</vt:lpstr>
      <vt:lpstr>Ponding Time</vt:lpstr>
      <vt:lpstr>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Maidment</dc:creator>
  <cp:lastModifiedBy>Maidment, David R</cp:lastModifiedBy>
  <dcterms:created xsi:type="dcterms:W3CDTF">2012-02-09T01:23:04Z</dcterms:created>
  <dcterms:modified xsi:type="dcterms:W3CDTF">2013-02-07T16:41:07Z</dcterms:modified>
</cp:coreProperties>
</file>